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K:\Doc_reports\Group Reporting\2018\1803AC\Kvartalskommunike\Finansiell data till hemsidan\"/>
    </mc:Choice>
  </mc:AlternateContent>
  <bookViews>
    <workbookView xWindow="0" yWindow="0" windowWidth="28800" windowHeight="12795"/>
  </bookViews>
  <sheets>
    <sheet name="Key figures - Q" sheetId="1" r:id="rId1"/>
    <sheet name="Reconciliation of non IFRS - Q" sheetId="2" r:id="rId2"/>
  </sheets>
  <definedNames>
    <definedName name="_xlnm.Print_Area" localSheetId="0">'Key figures - Q'!$A$1:$R$30</definedName>
    <definedName name="_xlnm.Print_Area" localSheetId="1">'Reconciliation of non IFRS - Q'!$B$1:$N$64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2" l="1"/>
  <c r="C36" i="2"/>
  <c r="C57" i="2" l="1"/>
  <c r="C46" i="2"/>
  <c r="C51" i="2" s="1"/>
  <c r="C42" i="2"/>
  <c r="C32" i="2"/>
  <c r="C27" i="2"/>
  <c r="C25" i="2"/>
  <c r="C18" i="2"/>
  <c r="C17" i="2"/>
  <c r="C12" i="2"/>
  <c r="C20" i="2" l="1"/>
  <c r="C26" i="2" s="1"/>
  <c r="C28" i="2" s="1"/>
  <c r="D43" i="2"/>
  <c r="D46" i="2" s="1"/>
  <c r="D51" i="2" s="1"/>
  <c r="D58" i="2"/>
  <c r="D57" i="2"/>
  <c r="D42" i="2"/>
  <c r="D36" i="2"/>
  <c r="D32" i="2"/>
  <c r="D27" i="2"/>
  <c r="D25" i="2"/>
  <c r="D18" i="2"/>
  <c r="D17" i="2"/>
  <c r="D12" i="2"/>
  <c r="D20" i="2" l="1"/>
  <c r="D26" i="2" s="1"/>
  <c r="D28" i="2" s="1"/>
  <c r="E58" i="2"/>
  <c r="E12" i="2" l="1"/>
  <c r="E57" i="2" l="1"/>
  <c r="E42" i="2"/>
  <c r="E32" i="2"/>
  <c r="E25" i="2"/>
  <c r="E17" i="2"/>
  <c r="E46" i="2"/>
  <c r="E51" i="2" s="1"/>
  <c r="E36" i="2"/>
  <c r="E27" i="2"/>
  <c r="E18" i="2"/>
  <c r="E20" i="2" l="1"/>
  <c r="E26" i="2" s="1"/>
  <c r="E28" i="2" s="1"/>
  <c r="F58" i="2"/>
  <c r="F46" i="2" l="1"/>
  <c r="F51" i="2" s="1"/>
  <c r="C52" i="2" s="1"/>
  <c r="C59" i="2" s="1"/>
  <c r="C60" i="2" s="1"/>
  <c r="F36" i="2"/>
  <c r="F27" i="2"/>
  <c r="F18" i="2"/>
  <c r="F20" i="2" s="1"/>
  <c r="F26" i="2" s="1"/>
  <c r="F12" i="2"/>
  <c r="F28" i="2" l="1"/>
  <c r="F27" i="1"/>
  <c r="G36" i="2" l="1"/>
  <c r="G18" i="2" l="1"/>
  <c r="G20" i="2" s="1"/>
  <c r="G26" i="2" s="1"/>
  <c r="G27" i="2"/>
  <c r="G46" i="2"/>
  <c r="G51" i="2" s="1"/>
  <c r="D52" i="2" s="1"/>
  <c r="D59" i="2" s="1"/>
  <c r="D60" i="2" s="1"/>
  <c r="G58" i="2"/>
  <c r="G12" i="2"/>
  <c r="G28" i="2" l="1"/>
  <c r="H36" i="2"/>
  <c r="H58" i="2" l="1"/>
  <c r="H46" i="2"/>
  <c r="H51" i="2" s="1"/>
  <c r="H27" i="2"/>
  <c r="H18" i="2"/>
  <c r="H20" i="2" s="1"/>
  <c r="H26" i="2" s="1"/>
  <c r="H12" i="2"/>
  <c r="E52" i="2" l="1"/>
  <c r="E59" i="2" s="1"/>
  <c r="E60" i="2" s="1"/>
  <c r="H28" i="2"/>
  <c r="M36" i="2"/>
  <c r="L36" i="2"/>
  <c r="I36" i="2" l="1"/>
  <c r="I58" i="2" l="1"/>
  <c r="I46" i="2"/>
  <c r="I27" i="2"/>
  <c r="I18" i="2"/>
  <c r="I20" i="2" s="1"/>
  <c r="I26" i="2" s="1"/>
  <c r="I12" i="2"/>
  <c r="I28" i="2" l="1"/>
  <c r="I51" i="2"/>
  <c r="J58" i="2"/>
  <c r="K51" i="2"/>
  <c r="N50" i="2"/>
  <c r="M50" i="2"/>
  <c r="L50" i="2"/>
  <c r="J50" i="2"/>
  <c r="J46" i="2"/>
  <c r="N36" i="2"/>
  <c r="K36" i="2"/>
  <c r="J36" i="2"/>
  <c r="N28" i="2"/>
  <c r="M28" i="2"/>
  <c r="L28" i="2"/>
  <c r="K28" i="2"/>
  <c r="J27" i="2"/>
  <c r="N20" i="2"/>
  <c r="M20" i="2"/>
  <c r="L20" i="2"/>
  <c r="K20" i="2"/>
  <c r="J18" i="2"/>
  <c r="J20" i="2" s="1"/>
  <c r="J26" i="2" s="1"/>
  <c r="N12" i="2"/>
  <c r="M12" i="2"/>
  <c r="L12" i="2"/>
  <c r="K12" i="2"/>
  <c r="J12" i="2"/>
  <c r="F52" i="2" l="1"/>
  <c r="F59" i="2" s="1"/>
  <c r="F60" i="2" s="1"/>
  <c r="J28" i="2"/>
  <c r="J51" i="2"/>
  <c r="G52" i="2" s="1"/>
  <c r="G59" i="2" s="1"/>
  <c r="G60" i="2" s="1"/>
  <c r="J52" i="2" l="1"/>
  <c r="J59" i="2" s="1"/>
  <c r="J60" i="2" s="1"/>
  <c r="H52" i="2"/>
  <c r="H59" i="2" s="1"/>
  <c r="H60" i="2" s="1"/>
  <c r="I52" i="2"/>
  <c r="I59" i="2" s="1"/>
  <c r="I60" i="2" s="1"/>
</calcChain>
</file>

<file path=xl/sharedStrings.xml><?xml version="1.0" encoding="utf-8"?>
<sst xmlns="http://schemas.openxmlformats.org/spreadsheetml/2006/main" count="155" uniqueCount="64">
  <si>
    <t>Equity ratio (%)</t>
  </si>
  <si>
    <t>Operating capital</t>
  </si>
  <si>
    <t>Capital employed</t>
  </si>
  <si>
    <t>Equity</t>
  </si>
  <si>
    <t>Interest bearing debt</t>
  </si>
  <si>
    <t>Total assets</t>
  </si>
  <si>
    <t>Financial position</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</si>
  <si>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</si>
  <si>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</si>
  <si>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</si>
  <si>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</si>
  <si>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</si>
  <si>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</si>
  <si>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</si>
  <si>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</si>
  <si>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</si>
  <si>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</si>
  <si>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</si>
  <si>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</si>
  <si>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</si>
  <si>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</si>
  <si>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</si>
  <si>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</si>
  <si>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</si>
  <si>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</si>
  <si>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</si>
  <si>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</si>
  <si>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</si>
  <si>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</si>
  <si>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</si>
  <si>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</si>
  <si>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</si>
  <si>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</si>
  <si>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</si>
  <si>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</si>
  <si>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 xml:space="preserve">Depreciation and amortization </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</si>
  <si>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</si>
  <si>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</si>
  <si>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</si>
  <si>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</si>
  <si>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</si>
  <si>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</si>
  <si>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</si>
  <si>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</si>
  <si>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</si>
  <si>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</si>
  <si>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</si>
  <si>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</si>
  <si>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</si>
  <si>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</si>
  <si>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</si>
  <si>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</si>
  <si>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</si>
  <si>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</si>
  <si>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</si>
  <si>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</si>
  <si>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</si>
  <si>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</si>
  <si>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</si>
  <si>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</si>
  <si>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</si>
  <si>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</si>
  <si>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</si>
  <si>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Updated April 26,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</si>
</sst>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rgb="FF3AB0AF"/>
      </bottom>
      <diagonal/>
    </border>
  </borders>
  <cellStyleXfs count="3">
    <xf numFmtId="0" fontId="0" fillId="0" borderId="0"/>
    <xf numFmtId="0" fontId="1" fillId="0" borderId="0" applyNumberFormat="0" applyFill="0" applyBorder="0" applyAlignment="0" applyProtection="0"/>
    <xf numFmtId="9" fontId="6" fillId="0" borderId="0" applyFont="0" applyFill="0" applyBorder="0" applyAlignment="0" applyProtection="0"/>
  </cellStyleXfs>
  <cellXfs count="53">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5" fillId="2" borderId="0" xfId="0" applyFont="1" applyFill="1" applyBorder="1"/>
    <xf numFmtId="3" fontId="3" fillId="2" borderId="0"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164" fontId="3" fillId="2" borderId="0" xfId="0" applyNumberFormat="1" applyFont="1" applyFill="1" applyBorder="1" applyAlignment="1">
      <alignment vertical="center" wrapText="1"/>
    </xf>
    <xf numFmtId="1" fontId="3" fillId="2" borderId="0" xfId="0" applyNumberFormat="1" applyFont="1" applyFill="1" applyBorder="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vertical="center" wrapText="1"/>
    </xf>
    <xf numFmtId="3" fontId="10" fillId="2" borderId="0" xfId="0" applyNumberFormat="1" applyFont="1" applyFill="1" applyBorder="1" applyAlignment="1">
      <alignment horizontal="right" vertical="center" wrapText="1"/>
    </xf>
    <xf numFmtId="0" fontId="10" fillId="2" borderId="0" xfId="0" quotePrefix="1" applyFont="1" applyFill="1" applyBorder="1" applyAlignment="1">
      <alignment horizontal="right" vertical="center" wrapText="1"/>
    </xf>
    <xf numFmtId="0" fontId="11" fillId="2" borderId="0" xfId="0" applyFont="1" applyFill="1" applyBorder="1"/>
    <xf numFmtId="0" fontId="12"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xf numFmtId="0" fontId="8" fillId="2" borderId="0" xfId="0" applyFont="1" applyFill="1" applyBorder="1"/>
    <xf numFmtId="0" fontId="13" fillId="2" borderId="0" xfId="0" applyFont="1" applyFill="1" applyBorder="1" applyAlignment="1">
      <alignment vertical="center"/>
    </xf>
    <xf numFmtId="0" fontId="12" fillId="2" borderId="0" xfId="0" quotePrefix="1" applyFont="1" applyFill="1" applyBorder="1" applyAlignment="1">
      <alignment horizontal="right" vertical="center" wrapText="1"/>
    </xf>
    <xf numFmtId="0" fontId="13" fillId="2" borderId="0" xfId="0" applyFont="1" applyFill="1" applyBorder="1" applyAlignment="1">
      <alignment vertical="center" wrapText="1"/>
    </xf>
    <xf numFmtId="3" fontId="10" fillId="2" borderId="0" xfId="0" applyNumberFormat="1" applyFont="1" applyFill="1" applyBorder="1" applyAlignment="1">
      <alignment vertical="center" wrapText="1"/>
    </xf>
    <xf numFmtId="3" fontId="10" fillId="2" borderId="0" xfId="0" quotePrefix="1" applyNumberFormat="1" applyFont="1" applyFill="1" applyBorder="1" applyAlignment="1">
      <alignment horizontal="right" vertical="center" wrapText="1"/>
    </xf>
    <xf numFmtId="3" fontId="11" fillId="2" borderId="0" xfId="0" applyNumberFormat="1" applyFont="1" applyFill="1" applyBorder="1"/>
    <xf numFmtId="3" fontId="11" fillId="2" borderId="0" xfId="0" applyNumberFormat="1" applyFont="1" applyFill="1"/>
    <xf numFmtId="3" fontId="12"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Border="1" applyAlignment="1">
      <alignment wrapText="1"/>
    </xf>
    <xf numFmtId="3" fontId="8" fillId="2" borderId="0" xfId="0" applyNumberFormat="1" applyFont="1" applyFill="1"/>
    <xf numFmtId="3" fontId="8" fillId="2" borderId="0" xfId="0" applyNumberFormat="1" applyFont="1" applyFill="1" applyAlignment="1">
      <alignment vertical="center"/>
    </xf>
    <xf numFmtId="0" fontId="8" fillId="2" borderId="0" xfId="0" applyFont="1" applyFill="1"/>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Border="1" applyAlignment="1">
      <alignment vertical="center" wrapText="1"/>
    </xf>
    <xf numFmtId="3" fontId="18" fillId="2" borderId="0" xfId="0" applyNumberFormat="1" applyFont="1" applyFill="1" applyBorder="1" applyAlignment="1">
      <alignment horizontal="right" vertical="center" wrapText="1"/>
    </xf>
    <xf numFmtId="164" fontId="10" fillId="2" borderId="0" xfId="0" applyNumberFormat="1" applyFont="1" applyFill="1" applyBorder="1" applyAlignment="1">
      <alignment vertical="center" wrapText="1"/>
    </xf>
    <xf numFmtId="0" fontId="19" fillId="2" borderId="0" xfId="0" applyFont="1" applyFill="1"/>
    <xf numFmtId="0" fontId="20" fillId="2" borderId="0" xfId="0" applyFont="1" applyFill="1" applyBorder="1" applyAlignment="1">
      <alignment vertical="center" wrapText="1"/>
    </xf>
    <xf numFmtId="0" fontId="15" fillId="2" borderId="0" xfId="0" applyFont="1" applyFill="1" applyBorder="1" applyAlignment="1">
      <alignment vertical="center" wrapText="1"/>
    </xf>
    <xf numFmtId="3" fontId="11" fillId="2" borderId="0" xfId="0" applyNumberFormat="1" applyFont="1" applyFill="1" applyAlignment="1">
      <alignment wrapText="1"/>
    </xf>
    <xf numFmtId="0" fontId="10" fillId="2" borderId="0" xfId="0" quotePrefix="1" applyFont="1" applyFill="1" applyBorder="1" applyAlignment="1">
      <alignment horizontal="right" wrapText="1"/>
    </xf>
    <xf numFmtId="9" fontId="2" fillId="2" borderId="0" xfId="2" applyNumberFormat="1" applyFont="1" applyFill="1"/>
    <xf numFmtId="0" fontId="3" fillId="0" borderId="0" xfId="0" applyFont="1" applyFill="1" applyBorder="1" applyAlignment="1">
      <alignment vertical="center" wrapText="1"/>
    </xf>
    <xf numFmtId="3" fontId="3" fillId="0" borderId="0" xfId="0" applyNumberFormat="1" applyFont="1" applyFill="1" applyBorder="1" applyAlignment="1">
      <alignment vertical="center" wrapText="1"/>
    </xf>
    <xf numFmtId="0" fontId="10" fillId="0" borderId="0" xfId="0" applyFont="1" applyFill="1" applyBorder="1" applyAlignment="1">
      <alignment vertical="center" wrapText="1"/>
    </xf>
  </cellXfs>
  <cellStyles count="3">
    <cellStyle name="Normal" xfId="0" builtinId="0"/>
    <cellStyle name="Percent" xfId="2" builtinId="5"/>
    <cellStyle name="tabellrubrik"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531094</xdr:colOff>
      <xdr:row>16</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13</xdr:col>
      <xdr:colOff>649433</xdr:colOff>
      <xdr:row>6</xdr:row>
      <xdr:rowOff>25978</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232" y="357554"/>
          <a:ext cx="6399601" cy="725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R30"/>
  <sheetViews>
    <sheetView tabSelected="1" zoomScale="110" zoomScaleNormal="110" workbookViewId="0">
      <pane xSplit="1" ySplit="2" topLeftCell="B3" activePane="bottomRight" state="frozen"/>
      <selection pane="topRight" activeCell="B1" sqref="B1"/>
      <selection pane="bottomLeft" activeCell="A3" sqref="A3"/>
      <selection pane="bottomRight" activeCell="E9" sqref="E9"/>
    </sheetView>
  </sheetViews>
  <sheetFormatPr defaultColWidth="11" defaultRowHeight="15" x14ac:dyDescent="0.2"/>
  <cols>
    <col min="1" max="1" width="35.625" style="4" customWidth="1"/>
    <col min="2" max="10" width="9.875" style="4" customWidth="1"/>
    <col min="11" max="13" width="9.625" style="4" customWidth="1"/>
    <col min="14" max="14" width="11" style="44" customWidth="1"/>
    <col min="15" max="18" width="9.625" style="4" customWidth="1"/>
    <col min="19" max="16384" width="11" style="4"/>
  </cols>
  <sheetData>
    <row r="1" spans="1:18" s="3" customFormat="1" ht="27" customHeight="1" x14ac:dyDescent="0.25">
      <c r="A1" s="3" t="s">
        <v>29</v>
      </c>
      <c r="N1" s="40"/>
    </row>
    <row r="2" spans="1:18" x14ac:dyDescent="0.2">
      <c r="A2" s="1" t="s">
        <v>28</v>
      </c>
      <c r="B2" s="2" t="s">
        <v>62</v>
      </c>
      <c r="C2" s="2" t="s">
        <v>61</v>
      </c>
      <c r="D2" s="2" t="s">
        <v>60</v>
      </c>
      <c r="E2" s="2" t="s">
        <v>58</v>
      </c>
      <c r="F2" s="2" t="s">
        <v>57</v>
      </c>
      <c r="G2" s="2" t="s">
        <v>55</v>
      </c>
      <c r="H2" s="2" t="s">
        <v>52</v>
      </c>
      <c r="I2" s="2" t="s">
        <v>27</v>
      </c>
      <c r="J2" s="2" t="s">
        <v>26</v>
      </c>
      <c r="K2" s="2" t="s">
        <v>25</v>
      </c>
      <c r="L2" s="2" t="s">
        <v>24</v>
      </c>
      <c r="M2" s="2" t="s">
        <v>23</v>
      </c>
      <c r="N2" s="2" t="s">
        <v>51</v>
      </c>
      <c r="O2" s="2" t="s">
        <v>22</v>
      </c>
      <c r="P2" s="2" t="s">
        <v>21</v>
      </c>
      <c r="Q2" s="2" t="s">
        <v>20</v>
      </c>
      <c r="R2" s="2" t="s">
        <v>19</v>
      </c>
    </row>
    <row r="3" spans="1:18" s="7" customFormat="1" x14ac:dyDescent="0.2">
      <c r="A3" s="5" t="s">
        <v>18</v>
      </c>
      <c r="B3" s="5"/>
      <c r="C3" s="5"/>
      <c r="D3" s="5"/>
      <c r="E3" s="5"/>
      <c r="F3" s="5"/>
      <c r="G3" s="6"/>
      <c r="H3" s="6"/>
      <c r="I3" s="6"/>
      <c r="J3" s="6"/>
      <c r="K3" s="6"/>
      <c r="L3" s="6"/>
      <c r="M3" s="6"/>
      <c r="N3" s="41"/>
      <c r="O3" s="6"/>
      <c r="P3" s="6"/>
      <c r="Q3" s="6"/>
      <c r="R3" s="6"/>
    </row>
    <row r="4" spans="1:18" s="7" customFormat="1" x14ac:dyDescent="0.2">
      <c r="A4" s="6" t="s">
        <v>17</v>
      </c>
      <c r="B4" s="8">
        <v>4442</v>
      </c>
      <c r="C4" s="8">
        <v>3252</v>
      </c>
      <c r="D4" s="8">
        <v>3399</v>
      </c>
      <c r="E4" s="8">
        <v>3949</v>
      </c>
      <c r="F4" s="8">
        <v>3443</v>
      </c>
      <c r="G4" s="8">
        <v>2786</v>
      </c>
      <c r="H4" s="8">
        <v>3142</v>
      </c>
      <c r="I4" s="8">
        <v>3461</v>
      </c>
      <c r="J4" s="8">
        <v>2999</v>
      </c>
      <c r="K4" s="9">
        <v>2523</v>
      </c>
      <c r="L4" s="9">
        <v>2885</v>
      </c>
      <c r="M4" s="9">
        <v>3202</v>
      </c>
      <c r="N4" s="42">
        <v>2875</v>
      </c>
      <c r="O4" s="9">
        <v>2207</v>
      </c>
      <c r="P4" s="9">
        <v>2148</v>
      </c>
      <c r="Q4" s="9">
        <v>2450</v>
      </c>
      <c r="R4" s="9">
        <v>2001</v>
      </c>
    </row>
    <row r="5" spans="1:18" s="7" customFormat="1" x14ac:dyDescent="0.2">
      <c r="A5" s="6" t="s">
        <v>16</v>
      </c>
      <c r="B5" s="6">
        <v>761</v>
      </c>
      <c r="C5" s="6">
        <v>280</v>
      </c>
      <c r="D5" s="6">
        <v>724</v>
      </c>
      <c r="E5" s="6">
        <v>729</v>
      </c>
      <c r="F5" s="6">
        <v>495</v>
      </c>
      <c r="G5" s="6">
        <v>250</v>
      </c>
      <c r="H5" s="6">
        <v>501</v>
      </c>
      <c r="I5" s="6">
        <v>646</v>
      </c>
      <c r="J5" s="6">
        <v>473</v>
      </c>
      <c r="K5" s="9">
        <v>255</v>
      </c>
      <c r="L5" s="9">
        <v>441</v>
      </c>
      <c r="M5" s="9">
        <v>536</v>
      </c>
      <c r="N5" s="42">
        <v>495</v>
      </c>
      <c r="O5" s="9">
        <v>167</v>
      </c>
      <c r="P5" s="9">
        <v>305</v>
      </c>
      <c r="Q5" s="9">
        <v>373</v>
      </c>
      <c r="R5" s="9">
        <v>298</v>
      </c>
    </row>
    <row r="6" spans="1:18" s="7" customFormat="1" x14ac:dyDescent="0.2">
      <c r="A6" s="6" t="s">
        <v>15</v>
      </c>
      <c r="B6" s="6">
        <v>761</v>
      </c>
      <c r="C6" s="6">
        <v>399</v>
      </c>
      <c r="D6" s="6">
        <v>558</v>
      </c>
      <c r="E6" s="6">
        <v>729</v>
      </c>
      <c r="F6" s="6">
        <v>495</v>
      </c>
      <c r="G6" s="6">
        <v>287</v>
      </c>
      <c r="H6" s="6">
        <v>501</v>
      </c>
      <c r="I6" s="6">
        <v>657</v>
      </c>
      <c r="J6" s="6">
        <v>473</v>
      </c>
      <c r="K6" s="9">
        <v>272</v>
      </c>
      <c r="L6" s="9">
        <v>436</v>
      </c>
      <c r="M6" s="9">
        <v>557</v>
      </c>
      <c r="N6" s="42">
        <v>438</v>
      </c>
      <c r="O6" s="9">
        <v>230</v>
      </c>
      <c r="P6" s="9">
        <v>305</v>
      </c>
      <c r="Q6" s="9">
        <v>391</v>
      </c>
      <c r="R6" s="9">
        <v>298</v>
      </c>
    </row>
    <row r="7" spans="1:18" s="7" customFormat="1" x14ac:dyDescent="0.2">
      <c r="A7" s="6" t="s">
        <v>14</v>
      </c>
      <c r="B7" s="6">
        <v>638</v>
      </c>
      <c r="C7" s="6">
        <v>191</v>
      </c>
      <c r="D7" s="6">
        <v>648</v>
      </c>
      <c r="E7" s="6">
        <v>650</v>
      </c>
      <c r="F7" s="6">
        <v>418</v>
      </c>
      <c r="G7" s="6">
        <v>173</v>
      </c>
      <c r="H7" s="6">
        <v>426</v>
      </c>
      <c r="I7" s="6">
        <v>573</v>
      </c>
      <c r="J7" s="6">
        <v>400</v>
      </c>
      <c r="K7" s="9">
        <v>183</v>
      </c>
      <c r="L7" s="9">
        <v>367</v>
      </c>
      <c r="M7" s="9">
        <v>463</v>
      </c>
      <c r="N7" s="42">
        <v>423</v>
      </c>
      <c r="O7" s="9">
        <v>100</v>
      </c>
      <c r="P7" s="9">
        <v>257</v>
      </c>
      <c r="Q7" s="9">
        <v>325</v>
      </c>
      <c r="R7" s="9">
        <v>255</v>
      </c>
    </row>
    <row r="8" spans="1:18" s="7" customFormat="1" x14ac:dyDescent="0.2">
      <c r="A8" s="6" t="s">
        <v>30</v>
      </c>
      <c r="B8" s="6">
        <v>638</v>
      </c>
      <c r="C8" s="6">
        <v>310</v>
      </c>
      <c r="D8" s="6">
        <v>482</v>
      </c>
      <c r="E8" s="6">
        <v>650</v>
      </c>
      <c r="F8" s="6">
        <v>418</v>
      </c>
      <c r="G8" s="6">
        <v>210</v>
      </c>
      <c r="H8" s="6">
        <v>426</v>
      </c>
      <c r="I8" s="6">
        <v>584</v>
      </c>
      <c r="J8" s="6">
        <v>400</v>
      </c>
      <c r="K8" s="9">
        <v>200</v>
      </c>
      <c r="L8" s="9">
        <v>362</v>
      </c>
      <c r="M8" s="9">
        <v>484</v>
      </c>
      <c r="N8" s="42">
        <v>366</v>
      </c>
      <c r="O8" s="9">
        <v>163</v>
      </c>
      <c r="P8" s="9">
        <v>257</v>
      </c>
      <c r="Q8" s="9">
        <v>343</v>
      </c>
      <c r="R8" s="9">
        <v>255</v>
      </c>
    </row>
    <row r="9" spans="1:18" s="7" customFormat="1" x14ac:dyDescent="0.2">
      <c r="A9" s="6"/>
      <c r="B9" s="6"/>
      <c r="C9" s="6"/>
      <c r="D9" s="6"/>
      <c r="E9" s="6"/>
      <c r="F9" s="6"/>
      <c r="G9" s="45"/>
      <c r="H9" s="45"/>
      <c r="I9" s="6"/>
      <c r="J9" s="6"/>
      <c r="K9" s="6"/>
      <c r="L9" s="6"/>
      <c r="M9" s="6"/>
      <c r="N9" s="15"/>
      <c r="O9" s="6"/>
      <c r="P9" s="6"/>
      <c r="Q9" s="6"/>
      <c r="R9" s="6"/>
    </row>
    <row r="10" spans="1:18" s="7" customFormat="1" x14ac:dyDescent="0.2">
      <c r="A10" s="5" t="s">
        <v>13</v>
      </c>
      <c r="B10" s="5"/>
      <c r="C10" s="5"/>
      <c r="D10" s="5"/>
      <c r="E10" s="5"/>
      <c r="F10" s="5"/>
      <c r="G10" s="45"/>
      <c r="H10" s="45"/>
      <c r="I10" s="6"/>
      <c r="J10" s="6"/>
      <c r="K10" s="6"/>
      <c r="L10" s="6"/>
      <c r="M10" s="6"/>
      <c r="N10" s="15"/>
      <c r="O10" s="6"/>
      <c r="P10" s="6"/>
      <c r="Q10" s="6"/>
      <c r="R10" s="6"/>
    </row>
    <row r="11" spans="1:18" s="7" customFormat="1" x14ac:dyDescent="0.2">
      <c r="A11" s="6" t="s">
        <v>12</v>
      </c>
      <c r="B11" s="6">
        <v>17.100000000000001</v>
      </c>
      <c r="C11" s="6">
        <v>8.6</v>
      </c>
      <c r="D11" s="6">
        <v>21.3</v>
      </c>
      <c r="E11" s="6">
        <v>18.5</v>
      </c>
      <c r="F11" s="6">
        <v>14.4</v>
      </c>
      <c r="G11" s="10">
        <v>9</v>
      </c>
      <c r="H11" s="10">
        <v>16</v>
      </c>
      <c r="I11" s="10">
        <v>18.665125686217856</v>
      </c>
      <c r="J11" s="6">
        <v>15.8</v>
      </c>
      <c r="K11" s="10">
        <v>10.1</v>
      </c>
      <c r="L11" s="10">
        <v>15.3</v>
      </c>
      <c r="M11" s="10">
        <v>16.7</v>
      </c>
      <c r="N11" s="43">
        <v>17.2</v>
      </c>
      <c r="O11" s="10">
        <v>7.5</v>
      </c>
      <c r="P11" s="10">
        <v>14.2</v>
      </c>
      <c r="Q11" s="10">
        <v>15.2</v>
      </c>
      <c r="R11" s="10">
        <v>14.9</v>
      </c>
    </row>
    <row r="12" spans="1:18" s="7" customFormat="1" x14ac:dyDescent="0.2">
      <c r="A12" s="6" t="s">
        <v>11</v>
      </c>
      <c r="B12" s="6">
        <v>17.100000000000001</v>
      </c>
      <c r="C12" s="6">
        <v>12.3</v>
      </c>
      <c r="D12" s="6">
        <v>16.399999999999999</v>
      </c>
      <c r="E12" s="6">
        <v>18.5</v>
      </c>
      <c r="F12" s="6">
        <v>14.4</v>
      </c>
      <c r="G12" s="10">
        <v>10.3</v>
      </c>
      <c r="H12" s="10">
        <v>16</v>
      </c>
      <c r="I12" s="10">
        <v>18.982952903785034</v>
      </c>
      <c r="J12" s="6">
        <v>15.8</v>
      </c>
      <c r="K12" s="10">
        <v>10.8</v>
      </c>
      <c r="L12" s="10">
        <v>15.1</v>
      </c>
      <c r="M12" s="10">
        <v>17.399999999999999</v>
      </c>
      <c r="N12" s="43">
        <v>15.3</v>
      </c>
      <c r="O12" s="10">
        <v>10.4</v>
      </c>
      <c r="P12" s="10">
        <v>14.2</v>
      </c>
      <c r="Q12" s="10">
        <v>16</v>
      </c>
      <c r="R12" s="10">
        <v>14.9</v>
      </c>
    </row>
    <row r="13" spans="1:18" s="7" customFormat="1" x14ac:dyDescent="0.2">
      <c r="A13" s="6" t="s">
        <v>10</v>
      </c>
      <c r="B13" s="10">
        <v>14.4</v>
      </c>
      <c r="C13" s="10">
        <v>5.9</v>
      </c>
      <c r="D13" s="10">
        <v>19.100000000000001</v>
      </c>
      <c r="E13" s="10">
        <v>16.5</v>
      </c>
      <c r="F13" s="10">
        <v>12.1</v>
      </c>
      <c r="G13" s="10">
        <v>6.2</v>
      </c>
      <c r="H13" s="10">
        <v>13.6</v>
      </c>
      <c r="I13" s="10">
        <v>16.555908696908407</v>
      </c>
      <c r="J13" s="6">
        <v>13.3</v>
      </c>
      <c r="K13" s="10">
        <v>7.3</v>
      </c>
      <c r="L13" s="10">
        <v>12.7</v>
      </c>
      <c r="M13" s="10">
        <v>14.5</v>
      </c>
      <c r="N13" s="43">
        <v>14.7</v>
      </c>
      <c r="O13" s="10">
        <v>4.5</v>
      </c>
      <c r="P13" s="10">
        <v>12</v>
      </c>
      <c r="Q13" s="10">
        <v>13.3</v>
      </c>
      <c r="R13" s="10">
        <v>12.7</v>
      </c>
    </row>
    <row r="14" spans="1:18" s="7" customFormat="1" x14ac:dyDescent="0.2">
      <c r="A14" s="6" t="s">
        <v>31</v>
      </c>
      <c r="B14" s="10">
        <v>14.4</v>
      </c>
      <c r="C14" s="10">
        <v>9.5</v>
      </c>
      <c r="D14" s="10">
        <v>14.2</v>
      </c>
      <c r="E14" s="10">
        <v>16.5</v>
      </c>
      <c r="F14" s="10">
        <v>12.1</v>
      </c>
      <c r="G14" s="10">
        <v>7.5</v>
      </c>
      <c r="H14" s="10">
        <v>13.6</v>
      </c>
      <c r="I14" s="10">
        <v>16.873735914475585</v>
      </c>
      <c r="J14" s="6">
        <v>13.3</v>
      </c>
      <c r="K14" s="10">
        <v>7.9</v>
      </c>
      <c r="L14" s="10">
        <v>12.6</v>
      </c>
      <c r="M14" s="10">
        <v>15.1</v>
      </c>
      <c r="N14" s="43">
        <v>12.7</v>
      </c>
      <c r="O14" s="10">
        <v>7.4</v>
      </c>
      <c r="P14" s="10">
        <v>12</v>
      </c>
      <c r="Q14" s="10">
        <v>14</v>
      </c>
      <c r="R14" s="10">
        <v>12.7</v>
      </c>
    </row>
    <row r="15" spans="1:18" s="7" customFormat="1" x14ac:dyDescent="0.2">
      <c r="A15" s="6"/>
      <c r="B15" s="6"/>
      <c r="C15" s="6"/>
      <c r="D15" s="6"/>
      <c r="E15" s="6"/>
      <c r="F15" s="6"/>
      <c r="G15" s="45"/>
      <c r="H15" s="45"/>
      <c r="I15" s="6"/>
      <c r="J15" s="6"/>
      <c r="K15" s="6"/>
      <c r="L15" s="6"/>
      <c r="M15" s="6"/>
      <c r="N15" s="15"/>
      <c r="O15" s="6"/>
      <c r="P15" s="6"/>
      <c r="Q15" s="6"/>
      <c r="R15" s="6"/>
    </row>
    <row r="16" spans="1:18" s="7" customFormat="1" x14ac:dyDescent="0.2">
      <c r="A16" s="5" t="s">
        <v>9</v>
      </c>
      <c r="B16" s="5"/>
      <c r="C16" s="5"/>
      <c r="D16" s="5"/>
      <c r="E16" s="5"/>
      <c r="F16" s="5"/>
      <c r="G16" s="45"/>
      <c r="H16" s="45"/>
      <c r="I16" s="6"/>
      <c r="J16" s="6"/>
      <c r="K16" s="6"/>
      <c r="L16" s="6"/>
      <c r="M16" s="6"/>
      <c r="N16" s="15"/>
      <c r="O16" s="6"/>
      <c r="P16" s="6"/>
      <c r="Q16" s="6"/>
      <c r="R16" s="6"/>
    </row>
    <row r="17" spans="1:18" s="7" customFormat="1" x14ac:dyDescent="0.2">
      <c r="A17" s="6" t="s">
        <v>8</v>
      </c>
      <c r="B17" s="50">
        <v>10</v>
      </c>
      <c r="C17" s="6">
        <v>10</v>
      </c>
      <c r="D17" s="6">
        <v>11</v>
      </c>
      <c r="E17" s="6">
        <v>9</v>
      </c>
      <c r="F17" s="6">
        <v>9</v>
      </c>
      <c r="G17" s="6">
        <v>9</v>
      </c>
      <c r="H17" s="6">
        <v>9</v>
      </c>
      <c r="I17" s="6">
        <v>9</v>
      </c>
      <c r="J17" s="6">
        <v>9</v>
      </c>
      <c r="K17" s="6">
        <v>9</v>
      </c>
      <c r="L17" s="6">
        <v>9</v>
      </c>
      <c r="M17" s="6">
        <v>8</v>
      </c>
      <c r="N17" s="15">
        <v>8</v>
      </c>
      <c r="O17" s="6">
        <v>7</v>
      </c>
      <c r="P17" s="6">
        <v>8</v>
      </c>
      <c r="Q17" s="6">
        <v>8</v>
      </c>
      <c r="R17" s="6">
        <v>7</v>
      </c>
    </row>
    <row r="18" spans="1:18" s="7" customFormat="1" ht="22.5" x14ac:dyDescent="0.2">
      <c r="A18" s="6" t="s">
        <v>7</v>
      </c>
      <c r="B18" s="6">
        <v>32</v>
      </c>
      <c r="C18" s="6">
        <v>33</v>
      </c>
      <c r="D18" s="50">
        <v>37</v>
      </c>
      <c r="E18" s="6">
        <v>32</v>
      </c>
      <c r="F18" s="6">
        <v>31</v>
      </c>
      <c r="G18" s="11">
        <v>32</v>
      </c>
      <c r="H18" s="11">
        <v>33</v>
      </c>
      <c r="I18" s="11">
        <v>33.421832795815313</v>
      </c>
      <c r="J18" s="6">
        <v>33</v>
      </c>
      <c r="K18" s="6">
        <v>36</v>
      </c>
      <c r="L18" s="6">
        <v>36</v>
      </c>
      <c r="M18" s="6">
        <v>37</v>
      </c>
      <c r="N18" s="15">
        <v>36</v>
      </c>
      <c r="O18" s="6">
        <v>35</v>
      </c>
      <c r="P18" s="6">
        <v>43</v>
      </c>
      <c r="Q18" s="6">
        <v>42</v>
      </c>
      <c r="R18" s="6">
        <v>43</v>
      </c>
    </row>
    <row r="19" spans="1:18" s="7" customFormat="1" x14ac:dyDescent="0.2">
      <c r="A19" s="6"/>
      <c r="B19" s="6"/>
      <c r="C19" s="6"/>
      <c r="D19" s="6"/>
      <c r="E19" s="6"/>
      <c r="F19" s="6"/>
      <c r="G19" s="45"/>
      <c r="H19" s="45"/>
      <c r="I19" s="6"/>
      <c r="J19" s="6"/>
      <c r="K19" s="6"/>
      <c r="L19" s="6"/>
      <c r="M19" s="6"/>
      <c r="N19" s="15"/>
      <c r="O19" s="6"/>
      <c r="P19" s="6"/>
      <c r="Q19" s="6"/>
      <c r="R19" s="6"/>
    </row>
    <row r="20" spans="1:18" s="7" customFormat="1" x14ac:dyDescent="0.2">
      <c r="A20" s="5" t="s">
        <v>6</v>
      </c>
      <c r="B20" s="5"/>
      <c r="C20" s="5"/>
      <c r="D20" s="5"/>
      <c r="E20" s="5"/>
      <c r="F20" s="5"/>
      <c r="G20" s="6"/>
      <c r="H20" s="6"/>
      <c r="I20" s="6"/>
      <c r="J20" s="6"/>
      <c r="K20" s="6"/>
      <c r="L20" s="6"/>
      <c r="M20" s="6"/>
      <c r="N20" s="15"/>
      <c r="O20" s="6"/>
      <c r="P20" s="6"/>
      <c r="Q20" s="6"/>
      <c r="R20" s="6"/>
    </row>
    <row r="21" spans="1:18" s="7" customFormat="1" x14ac:dyDescent="0.2">
      <c r="A21" s="6" t="s">
        <v>5</v>
      </c>
      <c r="B21" s="8">
        <v>32538</v>
      </c>
      <c r="C21" s="8">
        <v>31005</v>
      </c>
      <c r="D21" s="8">
        <v>22305</v>
      </c>
      <c r="E21" s="8">
        <v>22413</v>
      </c>
      <c r="F21" s="8">
        <v>22893</v>
      </c>
      <c r="G21" s="8">
        <v>22308</v>
      </c>
      <c r="H21" s="8">
        <v>21626</v>
      </c>
      <c r="I21" s="8">
        <v>21048</v>
      </c>
      <c r="J21" s="8">
        <v>20084</v>
      </c>
      <c r="K21" s="8">
        <v>19959</v>
      </c>
      <c r="L21" s="8">
        <v>19113</v>
      </c>
      <c r="M21" s="8">
        <v>19301</v>
      </c>
      <c r="N21" s="26">
        <v>20439</v>
      </c>
      <c r="O21" s="8">
        <v>19069</v>
      </c>
      <c r="P21" s="8">
        <v>16110</v>
      </c>
      <c r="Q21" s="8">
        <v>16088</v>
      </c>
      <c r="R21" s="8">
        <v>15363</v>
      </c>
    </row>
    <row r="22" spans="1:18" s="7" customFormat="1" x14ac:dyDescent="0.2">
      <c r="A22" s="6" t="s">
        <v>4</v>
      </c>
      <c r="B22" s="8">
        <v>11825</v>
      </c>
      <c r="C22" s="8">
        <v>11230</v>
      </c>
      <c r="D22" s="51">
        <v>4864</v>
      </c>
      <c r="E22" s="8">
        <v>5078</v>
      </c>
      <c r="F22" s="8">
        <v>5187</v>
      </c>
      <c r="G22" s="8">
        <v>5318</v>
      </c>
      <c r="H22" s="8">
        <v>5132</v>
      </c>
      <c r="I22" s="8">
        <v>5115</v>
      </c>
      <c r="J22" s="8">
        <v>5072</v>
      </c>
      <c r="K22" s="8">
        <v>5291</v>
      </c>
      <c r="L22" s="8">
        <v>9371</v>
      </c>
      <c r="M22" s="8">
        <v>9348</v>
      </c>
      <c r="N22" s="26">
        <v>10329</v>
      </c>
      <c r="O22" s="8">
        <v>9984</v>
      </c>
      <c r="P22" s="8">
        <v>8372</v>
      </c>
      <c r="Q22" s="8">
        <v>8470</v>
      </c>
      <c r="R22" s="8">
        <v>7865</v>
      </c>
    </row>
    <row r="23" spans="1:18" s="7" customFormat="1" x14ac:dyDescent="0.2">
      <c r="A23" s="6" t="s">
        <v>3</v>
      </c>
      <c r="B23" s="8">
        <v>15182</v>
      </c>
      <c r="C23" s="8">
        <v>14514</v>
      </c>
      <c r="D23" s="8">
        <v>14028</v>
      </c>
      <c r="E23" s="8">
        <v>13826</v>
      </c>
      <c r="F23" s="8">
        <v>14294</v>
      </c>
      <c r="G23" s="8">
        <v>13977</v>
      </c>
      <c r="H23" s="8">
        <v>13422</v>
      </c>
      <c r="I23" s="8">
        <v>12840</v>
      </c>
      <c r="J23" s="8">
        <v>12081</v>
      </c>
      <c r="K23" s="8">
        <v>11883</v>
      </c>
      <c r="L23" s="8">
        <v>6901</v>
      </c>
      <c r="M23" s="8">
        <v>6871</v>
      </c>
      <c r="N23" s="26">
        <v>6988</v>
      </c>
      <c r="O23" s="8">
        <v>6459</v>
      </c>
      <c r="P23" s="8">
        <v>5289</v>
      </c>
      <c r="Q23" s="8">
        <v>5164</v>
      </c>
      <c r="R23" s="8">
        <v>5188</v>
      </c>
    </row>
    <row r="24" spans="1:18" s="7" customFormat="1" x14ac:dyDescent="0.2">
      <c r="A24" s="6" t="s">
        <v>2</v>
      </c>
      <c r="B24" s="8">
        <v>27007</v>
      </c>
      <c r="C24" s="8">
        <v>25744</v>
      </c>
      <c r="D24" s="51">
        <v>18892</v>
      </c>
      <c r="E24" s="8">
        <v>18904</v>
      </c>
      <c r="F24" s="8">
        <v>19481</v>
      </c>
      <c r="G24" s="8">
        <v>19295</v>
      </c>
      <c r="H24" s="8">
        <v>18554</v>
      </c>
      <c r="I24" s="8">
        <v>17955</v>
      </c>
      <c r="J24" s="8">
        <v>17153</v>
      </c>
      <c r="K24" s="8">
        <v>17174</v>
      </c>
      <c r="L24" s="8">
        <v>16272</v>
      </c>
      <c r="M24" s="8">
        <v>16219</v>
      </c>
      <c r="N24" s="26">
        <v>17317</v>
      </c>
      <c r="O24" s="8">
        <v>16442</v>
      </c>
      <c r="P24" s="8">
        <v>13661</v>
      </c>
      <c r="Q24" s="8">
        <v>13634</v>
      </c>
      <c r="R24" s="8">
        <v>13053</v>
      </c>
    </row>
    <row r="25" spans="1:18" s="7" customFormat="1" x14ac:dyDescent="0.2">
      <c r="A25" s="6" t="s">
        <v>1</v>
      </c>
      <c r="B25" s="8">
        <v>25941</v>
      </c>
      <c r="C25" s="8">
        <v>24585</v>
      </c>
      <c r="D25" s="8">
        <v>17129</v>
      </c>
      <c r="E25" s="8">
        <v>17735</v>
      </c>
      <c r="F25" s="8">
        <v>18268</v>
      </c>
      <c r="G25" s="8">
        <v>17696</v>
      </c>
      <c r="H25" s="8">
        <v>17394</v>
      </c>
      <c r="I25" s="8">
        <v>17225</v>
      </c>
      <c r="J25" s="8">
        <v>16740</v>
      </c>
      <c r="K25" s="8">
        <v>16341</v>
      </c>
      <c r="L25" s="8">
        <v>15750</v>
      </c>
      <c r="M25" s="8">
        <v>15757</v>
      </c>
      <c r="N25" s="26">
        <v>16292</v>
      </c>
      <c r="O25" s="8">
        <v>15850</v>
      </c>
      <c r="P25" s="8">
        <v>13184</v>
      </c>
      <c r="Q25" s="8">
        <v>13159</v>
      </c>
      <c r="R25" s="8">
        <v>12648</v>
      </c>
    </row>
    <row r="26" spans="1:18" s="7" customFormat="1" x14ac:dyDescent="0.2">
      <c r="A26" s="6" t="s">
        <v>59</v>
      </c>
      <c r="B26" s="8">
        <v>8578</v>
      </c>
      <c r="C26" s="8">
        <v>7569</v>
      </c>
      <c r="D26" s="51">
        <v>4907</v>
      </c>
      <c r="E26" s="8">
        <v>5249</v>
      </c>
      <c r="F26" s="8">
        <v>5396</v>
      </c>
      <c r="G26" s="8">
        <v>4971</v>
      </c>
      <c r="H26" s="8">
        <v>4947</v>
      </c>
      <c r="I26" s="8">
        <v>5055</v>
      </c>
      <c r="J26" s="8">
        <v>4885</v>
      </c>
      <c r="K26" s="8">
        <v>4434</v>
      </c>
      <c r="L26" s="8">
        <v>3855</v>
      </c>
      <c r="M26" s="8">
        <v>3795</v>
      </c>
      <c r="N26" s="26">
        <v>3926</v>
      </c>
      <c r="O26" s="8">
        <v>3606</v>
      </c>
      <c r="P26" s="8">
        <v>2228</v>
      </c>
      <c r="Q26" s="8">
        <v>2447</v>
      </c>
      <c r="R26" s="8">
        <v>2352</v>
      </c>
    </row>
    <row r="27" spans="1:18" s="7" customFormat="1" x14ac:dyDescent="0.2">
      <c r="A27" s="6" t="s">
        <v>0</v>
      </c>
      <c r="B27" s="11">
        <v>47</v>
      </c>
      <c r="C27" s="11">
        <v>47</v>
      </c>
      <c r="D27" s="11">
        <v>63</v>
      </c>
      <c r="E27" s="11">
        <v>62</v>
      </c>
      <c r="F27" s="11">
        <f>F23/F21*100</f>
        <v>62.438299917005203</v>
      </c>
      <c r="G27" s="11">
        <v>63</v>
      </c>
      <c r="H27" s="11">
        <v>62</v>
      </c>
      <c r="I27" s="11">
        <v>60.962871522172634</v>
      </c>
      <c r="J27" s="6">
        <v>60</v>
      </c>
      <c r="K27" s="6">
        <v>60</v>
      </c>
      <c r="L27" s="6">
        <v>36</v>
      </c>
      <c r="M27" s="6">
        <v>36</v>
      </c>
      <c r="N27" s="15">
        <v>34</v>
      </c>
      <c r="O27" s="6">
        <v>34</v>
      </c>
      <c r="P27" s="6">
        <v>33</v>
      </c>
      <c r="Q27" s="6">
        <v>32</v>
      </c>
      <c r="R27" s="6">
        <v>34</v>
      </c>
    </row>
    <row r="28" spans="1:18" x14ac:dyDescent="0.2">
      <c r="N28" s="41"/>
    </row>
    <row r="29" spans="1:18" x14ac:dyDescent="0.2">
      <c r="G29" s="6"/>
      <c r="H29" s="6"/>
      <c r="I29" s="6"/>
      <c r="J29" s="6"/>
      <c r="K29" s="6"/>
      <c r="L29" s="6"/>
      <c r="M29" s="6"/>
      <c r="N29" s="41"/>
      <c r="O29" s="6"/>
      <c r="P29" s="6"/>
      <c r="Q29" s="6"/>
      <c r="R29" s="6"/>
    </row>
    <row r="30" spans="1:18" x14ac:dyDescent="0.2">
      <c r="A30" s="46" t="s">
        <v>63</v>
      </c>
      <c r="B30" s="46"/>
      <c r="C30" s="46"/>
      <c r="D30" s="46"/>
      <c r="E30" s="46"/>
      <c r="F30" s="46"/>
    </row>
  </sheetData>
  <sheetProtection selectLockedCells="1" selectUnlockedCells="1"/>
  <pageMargins left="0.74791666666666667" right="0.74791666666666667" top="0.98402777777777772" bottom="0.98402777777777772" header="0.51180555555555551" footer="0.51180555555555551"/>
  <pageSetup paperSize="9" scale="62"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1:N64"/>
  <sheetViews>
    <sheetView topLeftCell="A32" zoomScale="110" zoomScaleNormal="110" workbookViewId="0">
      <selection activeCell="I7" sqref="I7"/>
    </sheetView>
  </sheetViews>
  <sheetFormatPr defaultColWidth="11" defaultRowHeight="15" x14ac:dyDescent="0.2"/>
  <cols>
    <col min="1" max="1" width="2.375" style="39" customWidth="1"/>
    <col min="2" max="2" width="35.625" style="39" customWidth="1"/>
    <col min="3" max="11" width="9.875" style="39" customWidth="1"/>
    <col min="12" max="14" width="9.625" style="39" customWidth="1"/>
    <col min="15" max="16384" width="11" style="39"/>
  </cols>
  <sheetData>
    <row r="1" spans="2:14" s="12" customFormat="1" ht="27" customHeight="1" x14ac:dyDescent="0.25">
      <c r="B1" s="12" t="s">
        <v>32</v>
      </c>
    </row>
    <row r="2" spans="2:14" s="13" customFormat="1" ht="11.25" x14ac:dyDescent="0.25"/>
    <row r="3" spans="2:14" s="13" customFormat="1" ht="11.25" x14ac:dyDescent="0.25"/>
    <row r="4" spans="2:14" s="13" customFormat="1" ht="11.25" x14ac:dyDescent="0.25"/>
    <row r="5" spans="2:14" s="13" customFormat="1" ht="11.25" x14ac:dyDescent="0.25"/>
    <row r="6" spans="2:14" s="13" customFormat="1" ht="11.25" x14ac:dyDescent="0.25"/>
    <row r="7" spans="2:14" s="13" customFormat="1" ht="33" customHeight="1" x14ac:dyDescent="0.25">
      <c r="B7" s="14" t="s">
        <v>54</v>
      </c>
      <c r="C7" s="14"/>
      <c r="D7" s="14"/>
      <c r="E7" s="14"/>
      <c r="F7" s="14"/>
      <c r="G7" s="14"/>
    </row>
    <row r="8" spans="2:14" s="13" customFormat="1" ht="11.25" x14ac:dyDescent="0.25"/>
    <row r="9" spans="2:14" s="13" customFormat="1" ht="11.25" x14ac:dyDescent="0.2">
      <c r="B9" s="1" t="s">
        <v>28</v>
      </c>
      <c r="C9" s="2" t="s">
        <v>62</v>
      </c>
      <c r="D9" s="2" t="s">
        <v>61</v>
      </c>
      <c r="E9" s="2" t="s">
        <v>60</v>
      </c>
      <c r="F9" s="2" t="s">
        <v>58</v>
      </c>
      <c r="G9" s="2" t="s">
        <v>57</v>
      </c>
      <c r="H9" s="2" t="s">
        <v>55</v>
      </c>
      <c r="I9" s="2" t="s">
        <v>52</v>
      </c>
      <c r="J9" s="2" t="s">
        <v>27</v>
      </c>
      <c r="K9" s="2" t="s">
        <v>26</v>
      </c>
      <c r="L9" s="2" t="s">
        <v>25</v>
      </c>
      <c r="M9" s="2" t="s">
        <v>24</v>
      </c>
      <c r="N9" s="2" t="s">
        <v>23</v>
      </c>
    </row>
    <row r="10" spans="2:14" s="13" customFormat="1" ht="11.25" x14ac:dyDescent="0.25">
      <c r="B10" s="15" t="s">
        <v>14</v>
      </c>
      <c r="C10" s="15">
        <v>638</v>
      </c>
      <c r="D10" s="52">
        <v>191</v>
      </c>
      <c r="E10" s="15">
        <v>648</v>
      </c>
      <c r="F10" s="15">
        <v>650</v>
      </c>
      <c r="G10" s="15">
        <v>418</v>
      </c>
      <c r="H10" s="15">
        <v>173</v>
      </c>
      <c r="I10" s="15">
        <v>426</v>
      </c>
      <c r="J10" s="15">
        <v>573</v>
      </c>
      <c r="K10" s="15">
        <v>400</v>
      </c>
      <c r="L10" s="16">
        <v>183</v>
      </c>
      <c r="M10" s="16">
        <v>367</v>
      </c>
      <c r="N10" s="16">
        <v>463</v>
      </c>
    </row>
    <row r="11" spans="2:14" s="18" customFormat="1" ht="11.25" x14ac:dyDescent="0.2">
      <c r="B11" s="15" t="s">
        <v>33</v>
      </c>
      <c r="C11" s="48" t="s">
        <v>34</v>
      </c>
      <c r="D11" s="48">
        <v>119</v>
      </c>
      <c r="E11" s="48">
        <v>-166</v>
      </c>
      <c r="F11" s="48" t="s">
        <v>34</v>
      </c>
      <c r="G11" s="48" t="s">
        <v>34</v>
      </c>
      <c r="H11" s="17">
        <v>37</v>
      </c>
      <c r="I11" s="17">
        <v>0</v>
      </c>
      <c r="J11" s="17">
        <v>11</v>
      </c>
      <c r="K11" s="17" t="s">
        <v>34</v>
      </c>
      <c r="L11" s="16">
        <v>17</v>
      </c>
      <c r="M11" s="16">
        <v>-5</v>
      </c>
      <c r="N11" s="16">
        <v>21</v>
      </c>
    </row>
    <row r="12" spans="2:14" s="20" customFormat="1" ht="22.5" x14ac:dyDescent="0.25">
      <c r="B12" s="19" t="s">
        <v>54</v>
      </c>
      <c r="C12" s="19">
        <f t="shared" ref="C12:D12" si="0">SUM(C10:C11)</f>
        <v>638</v>
      </c>
      <c r="D12" s="19">
        <f t="shared" si="0"/>
        <v>310</v>
      </c>
      <c r="E12" s="19">
        <f t="shared" ref="E12:J12" si="1">SUM(E10:E11)</f>
        <v>482</v>
      </c>
      <c r="F12" s="19">
        <f t="shared" si="1"/>
        <v>650</v>
      </c>
      <c r="G12" s="19">
        <f t="shared" si="1"/>
        <v>418</v>
      </c>
      <c r="H12" s="19">
        <f t="shared" si="1"/>
        <v>210</v>
      </c>
      <c r="I12" s="19">
        <f t="shared" si="1"/>
        <v>426</v>
      </c>
      <c r="J12" s="19">
        <f t="shared" si="1"/>
        <v>584</v>
      </c>
      <c r="K12" s="19">
        <f t="shared" ref="K12:N12" si="2">SUM(K10:K11)</f>
        <v>400</v>
      </c>
      <c r="L12" s="19">
        <f t="shared" si="2"/>
        <v>200</v>
      </c>
      <c r="M12" s="19">
        <f t="shared" si="2"/>
        <v>362</v>
      </c>
      <c r="N12" s="19">
        <f t="shared" si="2"/>
        <v>484</v>
      </c>
    </row>
    <row r="13" spans="2:14" s="13" customFormat="1" ht="11.25" x14ac:dyDescent="0.25">
      <c r="B13" s="19"/>
      <c r="C13" s="19"/>
      <c r="D13" s="19"/>
      <c r="E13" s="19"/>
      <c r="F13" s="19"/>
      <c r="G13" s="19"/>
      <c r="H13" s="19"/>
      <c r="I13" s="19"/>
      <c r="J13" s="19"/>
      <c r="K13" s="19"/>
      <c r="L13" s="19"/>
      <c r="M13" s="19"/>
      <c r="N13" s="19"/>
    </row>
    <row r="14" spans="2:14" s="13" customFormat="1" ht="11.25" x14ac:dyDescent="0.25">
      <c r="B14" s="19"/>
      <c r="C14" s="19"/>
      <c r="D14" s="19"/>
      <c r="E14" s="19"/>
      <c r="F14" s="19"/>
      <c r="G14" s="19"/>
      <c r="H14" s="19"/>
      <c r="I14" s="19"/>
      <c r="J14" s="19"/>
      <c r="K14" s="19"/>
      <c r="L14" s="19"/>
      <c r="M14" s="19"/>
      <c r="N14" s="19"/>
    </row>
    <row r="15" spans="2:14" s="13" customFormat="1" ht="12.75" x14ac:dyDescent="0.25">
      <c r="B15" s="14" t="s">
        <v>16</v>
      </c>
      <c r="C15" s="14"/>
      <c r="D15" s="14"/>
      <c r="E15" s="14"/>
      <c r="F15" s="14"/>
      <c r="G15" s="14"/>
    </row>
    <row r="16" spans="2:14" s="13" customFormat="1" ht="11.25" x14ac:dyDescent="0.25"/>
    <row r="17" spans="2:14" s="21" customFormat="1" ht="11.25" x14ac:dyDescent="0.2">
      <c r="B17" s="1" t="s">
        <v>28</v>
      </c>
      <c r="C17" s="2" t="str">
        <f t="shared" ref="C17:E18" si="3">C9</f>
        <v>Q1 2018</v>
      </c>
      <c r="D17" s="2" t="str">
        <f t="shared" si="3"/>
        <v>Q4 2017</v>
      </c>
      <c r="E17" s="2" t="str">
        <f t="shared" si="3"/>
        <v>Q3 2017</v>
      </c>
      <c r="F17" s="2" t="s">
        <v>58</v>
      </c>
      <c r="G17" s="2" t="s">
        <v>57</v>
      </c>
      <c r="H17" s="2" t="s">
        <v>55</v>
      </c>
      <c r="I17" s="2" t="s">
        <v>52</v>
      </c>
      <c r="J17" s="2" t="s">
        <v>27</v>
      </c>
      <c r="K17" s="2" t="s">
        <v>26</v>
      </c>
      <c r="L17" s="2" t="s">
        <v>25</v>
      </c>
      <c r="M17" s="2" t="s">
        <v>24</v>
      </c>
      <c r="N17" s="2" t="s">
        <v>23</v>
      </c>
    </row>
    <row r="18" spans="2:14" s="18" customFormat="1" ht="11.25" x14ac:dyDescent="0.2">
      <c r="B18" s="15" t="s">
        <v>14</v>
      </c>
      <c r="C18" s="15">
        <f t="shared" si="3"/>
        <v>638</v>
      </c>
      <c r="D18" s="15">
        <f t="shared" si="3"/>
        <v>191</v>
      </c>
      <c r="E18" s="15">
        <f t="shared" si="3"/>
        <v>648</v>
      </c>
      <c r="F18" s="15">
        <f>F10</f>
        <v>650</v>
      </c>
      <c r="G18" s="15">
        <f>G10</f>
        <v>418</v>
      </c>
      <c r="H18" s="15">
        <f>H10</f>
        <v>173</v>
      </c>
      <c r="I18" s="15">
        <f>I10</f>
        <v>426</v>
      </c>
      <c r="J18" s="15">
        <f>J10</f>
        <v>573</v>
      </c>
      <c r="K18" s="15">
        <v>400</v>
      </c>
      <c r="L18" s="16">
        <v>183</v>
      </c>
      <c r="M18" s="16">
        <v>367</v>
      </c>
      <c r="N18" s="16">
        <v>463</v>
      </c>
    </row>
    <row r="19" spans="2:14" s="18" customFormat="1" ht="11.25" x14ac:dyDescent="0.2">
      <c r="B19" s="15" t="s">
        <v>35</v>
      </c>
      <c r="C19" s="15">
        <v>123</v>
      </c>
      <c r="D19" s="15">
        <v>88</v>
      </c>
      <c r="E19" s="15">
        <v>76</v>
      </c>
      <c r="F19" s="15">
        <v>79</v>
      </c>
      <c r="G19" s="15">
        <v>77</v>
      </c>
      <c r="H19" s="15">
        <v>77</v>
      </c>
      <c r="I19" s="15">
        <v>75</v>
      </c>
      <c r="J19" s="15">
        <v>73</v>
      </c>
      <c r="K19" s="15">
        <v>73</v>
      </c>
      <c r="L19" s="16">
        <v>72</v>
      </c>
      <c r="M19" s="16">
        <v>74</v>
      </c>
      <c r="N19" s="16">
        <v>73</v>
      </c>
    </row>
    <row r="20" spans="2:14" s="18" customFormat="1" ht="11.25" x14ac:dyDescent="0.2">
      <c r="B20" s="19" t="s">
        <v>16</v>
      </c>
      <c r="C20" s="19">
        <f>SUM(C18:C19)</f>
        <v>761</v>
      </c>
      <c r="D20" s="19">
        <f>SUM(D18:D19)+1</f>
        <v>280</v>
      </c>
      <c r="E20" s="19">
        <f t="shared" ref="E20:J20" si="4">SUM(E18:E19)</f>
        <v>724</v>
      </c>
      <c r="F20" s="19">
        <f t="shared" si="4"/>
        <v>729</v>
      </c>
      <c r="G20" s="19">
        <f t="shared" si="4"/>
        <v>495</v>
      </c>
      <c r="H20" s="19">
        <f t="shared" si="4"/>
        <v>250</v>
      </c>
      <c r="I20" s="19">
        <f t="shared" si="4"/>
        <v>501</v>
      </c>
      <c r="J20" s="19">
        <f t="shared" si="4"/>
        <v>646</v>
      </c>
      <c r="K20" s="19">
        <f t="shared" ref="K20:N20" si="5">SUM(K18:K19)</f>
        <v>473</v>
      </c>
      <c r="L20" s="19">
        <f t="shared" si="5"/>
        <v>255</v>
      </c>
      <c r="M20" s="19">
        <f t="shared" si="5"/>
        <v>441</v>
      </c>
      <c r="N20" s="19">
        <f t="shared" si="5"/>
        <v>536</v>
      </c>
    </row>
    <row r="21" spans="2:14" s="22" customFormat="1" ht="11.25" x14ac:dyDescent="0.2">
      <c r="B21" s="19"/>
      <c r="C21" s="19"/>
      <c r="D21" s="19"/>
      <c r="E21" s="19"/>
      <c r="F21" s="19"/>
      <c r="G21" s="19"/>
      <c r="H21" s="15"/>
      <c r="I21" s="15"/>
      <c r="J21" s="15"/>
      <c r="K21" s="19"/>
      <c r="L21" s="19"/>
      <c r="M21" s="19"/>
      <c r="N21" s="19"/>
    </row>
    <row r="22" spans="2:14" s="18" customFormat="1" ht="11.25" x14ac:dyDescent="0.2">
      <c r="B22" s="15"/>
      <c r="C22" s="15"/>
      <c r="D22" s="15"/>
      <c r="E22" s="15"/>
      <c r="F22" s="15"/>
      <c r="G22" s="15"/>
      <c r="H22" s="15"/>
      <c r="I22" s="15"/>
      <c r="J22" s="15"/>
      <c r="K22" s="15"/>
      <c r="L22" s="16"/>
      <c r="M22" s="16"/>
      <c r="N22" s="16"/>
    </row>
    <row r="23" spans="2:14" s="18" customFormat="1" ht="12.75" x14ac:dyDescent="0.2">
      <c r="B23" s="23" t="s">
        <v>36</v>
      </c>
      <c r="C23" s="23"/>
      <c r="D23" s="23"/>
      <c r="E23" s="23"/>
      <c r="F23" s="23"/>
      <c r="G23" s="23"/>
      <c r="H23" s="15"/>
      <c r="I23" s="15"/>
      <c r="J23" s="15"/>
      <c r="K23" s="15"/>
      <c r="L23" s="16"/>
      <c r="M23" s="16"/>
      <c r="N23" s="16"/>
    </row>
    <row r="24" spans="2:14" s="13" customFormat="1" ht="11.25" x14ac:dyDescent="0.25"/>
    <row r="25" spans="2:14" s="21" customFormat="1" ht="11.25" x14ac:dyDescent="0.2">
      <c r="B25" s="1" t="s">
        <v>28</v>
      </c>
      <c r="C25" s="2" t="str">
        <f>C9</f>
        <v>Q1 2018</v>
      </c>
      <c r="D25" s="2" t="str">
        <f>D9</f>
        <v>Q4 2017</v>
      </c>
      <c r="E25" s="2" t="str">
        <f>E9</f>
        <v>Q3 2017</v>
      </c>
      <c r="F25" s="2" t="s">
        <v>58</v>
      </c>
      <c r="G25" s="2" t="s">
        <v>57</v>
      </c>
      <c r="H25" s="2" t="s">
        <v>55</v>
      </c>
      <c r="I25" s="2" t="s">
        <v>52</v>
      </c>
      <c r="J25" s="2" t="s">
        <v>27</v>
      </c>
      <c r="K25" s="2" t="s">
        <v>26</v>
      </c>
      <c r="L25" s="2" t="s">
        <v>25</v>
      </c>
      <c r="M25" s="2" t="s">
        <v>24</v>
      </c>
      <c r="N25" s="2" t="s">
        <v>23</v>
      </c>
    </row>
    <row r="26" spans="2:14" s="18" customFormat="1" ht="11.25" x14ac:dyDescent="0.2">
      <c r="B26" s="15" t="s">
        <v>16</v>
      </c>
      <c r="C26" s="15">
        <f t="shared" ref="C26:D26" si="6">C20</f>
        <v>761</v>
      </c>
      <c r="D26" s="15">
        <f t="shared" si="6"/>
        <v>280</v>
      </c>
      <c r="E26" s="15">
        <f t="shared" ref="E26:J26" si="7">E20</f>
        <v>724</v>
      </c>
      <c r="F26" s="15">
        <f t="shared" si="7"/>
        <v>729</v>
      </c>
      <c r="G26" s="15">
        <f t="shared" si="7"/>
        <v>495</v>
      </c>
      <c r="H26" s="15">
        <f t="shared" si="7"/>
        <v>250</v>
      </c>
      <c r="I26" s="15">
        <f t="shared" si="7"/>
        <v>501</v>
      </c>
      <c r="J26" s="15">
        <f t="shared" si="7"/>
        <v>646</v>
      </c>
      <c r="K26" s="15">
        <v>473</v>
      </c>
      <c r="L26" s="15">
        <v>255</v>
      </c>
      <c r="M26" s="15">
        <v>441</v>
      </c>
      <c r="N26" s="15">
        <v>536</v>
      </c>
    </row>
    <row r="27" spans="2:14" s="18" customFormat="1" ht="11.25" x14ac:dyDescent="0.2">
      <c r="B27" s="15" t="s">
        <v>33</v>
      </c>
      <c r="C27" s="17" t="str">
        <f t="shared" ref="C27:D27" si="8">C11</f>
        <v>-</v>
      </c>
      <c r="D27" s="17">
        <f t="shared" si="8"/>
        <v>119</v>
      </c>
      <c r="E27" s="17">
        <f t="shared" ref="E27:J27" si="9">E11</f>
        <v>-166</v>
      </c>
      <c r="F27" s="17" t="str">
        <f t="shared" si="9"/>
        <v>-</v>
      </c>
      <c r="G27" s="17" t="str">
        <f t="shared" si="9"/>
        <v>-</v>
      </c>
      <c r="H27" s="17">
        <f t="shared" si="9"/>
        <v>37</v>
      </c>
      <c r="I27" s="17">
        <f t="shared" si="9"/>
        <v>0</v>
      </c>
      <c r="J27" s="17">
        <f t="shared" si="9"/>
        <v>11</v>
      </c>
      <c r="K27" s="17" t="s">
        <v>34</v>
      </c>
      <c r="L27" s="16">
        <v>17</v>
      </c>
      <c r="M27" s="16">
        <v>-5</v>
      </c>
      <c r="N27" s="16">
        <v>21</v>
      </c>
    </row>
    <row r="28" spans="2:14" s="18" customFormat="1" ht="11.25" x14ac:dyDescent="0.2">
      <c r="B28" s="19" t="s">
        <v>15</v>
      </c>
      <c r="C28" s="24">
        <f t="shared" ref="C28:D28" si="10">SUM(C26:C27)</f>
        <v>761</v>
      </c>
      <c r="D28" s="24">
        <f t="shared" si="10"/>
        <v>399</v>
      </c>
      <c r="E28" s="24">
        <f t="shared" ref="E28:F28" si="11">SUM(E26:E27)</f>
        <v>558</v>
      </c>
      <c r="F28" s="24">
        <f t="shared" si="11"/>
        <v>729</v>
      </c>
      <c r="G28" s="24">
        <f t="shared" ref="G28:I28" si="12">SUM(G26:G27)</f>
        <v>495</v>
      </c>
      <c r="H28" s="24">
        <f t="shared" si="12"/>
        <v>287</v>
      </c>
      <c r="I28" s="24">
        <f t="shared" si="12"/>
        <v>501</v>
      </c>
      <c r="J28" s="24">
        <f t="shared" ref="J28:N28" si="13">SUM(J26:J27)</f>
        <v>657</v>
      </c>
      <c r="K28" s="24">
        <f t="shared" si="13"/>
        <v>473</v>
      </c>
      <c r="L28" s="24">
        <f t="shared" si="13"/>
        <v>272</v>
      </c>
      <c r="M28" s="24">
        <f t="shared" si="13"/>
        <v>436</v>
      </c>
      <c r="N28" s="24">
        <f t="shared" si="13"/>
        <v>557</v>
      </c>
    </row>
    <row r="29" spans="2:14" s="18" customFormat="1" ht="11.25" x14ac:dyDescent="0.2">
      <c r="B29" s="15"/>
      <c r="C29" s="15"/>
      <c r="D29" s="15"/>
      <c r="E29" s="15"/>
      <c r="F29" s="15"/>
      <c r="G29" s="15"/>
      <c r="H29" s="17"/>
      <c r="I29" s="17"/>
      <c r="J29" s="17"/>
      <c r="K29" s="17"/>
      <c r="L29" s="17"/>
      <c r="M29" s="17"/>
      <c r="N29" s="17"/>
    </row>
    <row r="30" spans="2:14" s="18" customFormat="1" ht="12.75" x14ac:dyDescent="0.2">
      <c r="B30" s="25" t="s">
        <v>37</v>
      </c>
      <c r="C30" s="25"/>
      <c r="D30" s="25"/>
      <c r="E30" s="25"/>
      <c r="F30" s="25"/>
      <c r="G30" s="25"/>
      <c r="H30" s="17"/>
      <c r="I30" s="17"/>
      <c r="J30" s="17"/>
      <c r="K30" s="17"/>
      <c r="L30" s="17"/>
      <c r="M30" s="17"/>
      <c r="N30" s="17"/>
    </row>
    <row r="31" spans="2:14" s="18" customFormat="1" ht="11.25" x14ac:dyDescent="0.2">
      <c r="B31" s="15"/>
      <c r="C31" s="15"/>
      <c r="D31" s="15"/>
      <c r="E31" s="15"/>
      <c r="F31" s="15"/>
      <c r="G31" s="15"/>
      <c r="H31" s="17"/>
      <c r="I31" s="17"/>
      <c r="J31" s="17"/>
      <c r="K31" s="17"/>
      <c r="L31" s="17"/>
      <c r="M31" s="17"/>
      <c r="N31" s="17"/>
    </row>
    <row r="32" spans="2:14" s="21" customFormat="1" ht="11.25" x14ac:dyDescent="0.2">
      <c r="B32" s="1" t="s">
        <v>28</v>
      </c>
      <c r="C32" s="2" t="str">
        <f>C9</f>
        <v>Q1 2018</v>
      </c>
      <c r="D32" s="2" t="str">
        <f>D9</f>
        <v>Q4 2017</v>
      </c>
      <c r="E32" s="2" t="str">
        <f>E9</f>
        <v>Q3 2017</v>
      </c>
      <c r="F32" s="2" t="s">
        <v>58</v>
      </c>
      <c r="G32" s="2" t="s">
        <v>57</v>
      </c>
      <c r="H32" s="2" t="s">
        <v>55</v>
      </c>
      <c r="I32" s="2" t="s">
        <v>52</v>
      </c>
      <c r="J32" s="2" t="s">
        <v>27</v>
      </c>
      <c r="K32" s="2" t="s">
        <v>26</v>
      </c>
      <c r="L32" s="2" t="s">
        <v>25</v>
      </c>
      <c r="M32" s="2" t="s">
        <v>24</v>
      </c>
      <c r="N32" s="2" t="s">
        <v>23</v>
      </c>
    </row>
    <row r="33" spans="2:14" s="28" customFormat="1" ht="11.25" x14ac:dyDescent="0.2">
      <c r="B33" s="26" t="s">
        <v>38</v>
      </c>
      <c r="C33" s="26">
        <v>3701</v>
      </c>
      <c r="D33" s="26">
        <v>3350</v>
      </c>
      <c r="E33" s="26">
        <v>2704</v>
      </c>
      <c r="F33" s="26">
        <v>2697</v>
      </c>
      <c r="G33" s="26">
        <v>2785</v>
      </c>
      <c r="H33" s="27">
        <v>2637</v>
      </c>
      <c r="I33" s="27">
        <v>2488</v>
      </c>
      <c r="J33" s="27">
        <v>2452</v>
      </c>
      <c r="K33" s="27">
        <v>2337</v>
      </c>
      <c r="L33" s="27">
        <v>2199</v>
      </c>
      <c r="M33" s="27">
        <v>2197</v>
      </c>
      <c r="N33" s="27">
        <v>2189.5</v>
      </c>
    </row>
    <row r="34" spans="2:14" s="28" customFormat="1" ht="11.25" x14ac:dyDescent="0.2">
      <c r="B34" s="26" t="s">
        <v>39</v>
      </c>
      <c r="C34" s="26">
        <v>2159</v>
      </c>
      <c r="D34" s="26">
        <v>1485</v>
      </c>
      <c r="E34" s="26">
        <v>1541</v>
      </c>
      <c r="F34" s="26">
        <v>1915</v>
      </c>
      <c r="G34" s="26">
        <v>1699</v>
      </c>
      <c r="H34" s="27">
        <v>1041</v>
      </c>
      <c r="I34" s="27">
        <v>1411</v>
      </c>
      <c r="J34" s="27">
        <v>1632</v>
      </c>
      <c r="K34" s="27">
        <v>1382</v>
      </c>
      <c r="L34" s="27">
        <v>906</v>
      </c>
      <c r="M34" s="27">
        <v>1246</v>
      </c>
      <c r="N34" s="27">
        <v>1404.5</v>
      </c>
    </row>
    <row r="35" spans="2:14" s="29" customFormat="1" ht="11.25" x14ac:dyDescent="0.2">
      <c r="B35" s="26" t="s">
        <v>40</v>
      </c>
      <c r="C35" s="26">
        <v>-1562</v>
      </c>
      <c r="D35" s="26">
        <v>-1459</v>
      </c>
      <c r="E35" s="26">
        <v>-1187</v>
      </c>
      <c r="F35" s="26">
        <v>-1308</v>
      </c>
      <c r="G35" s="26">
        <v>-1244</v>
      </c>
      <c r="H35" s="29">
        <v>-1024</v>
      </c>
      <c r="I35" s="29">
        <v>-1020</v>
      </c>
      <c r="J35" s="29">
        <v>-1131</v>
      </c>
      <c r="K35" s="29">
        <v>-1044</v>
      </c>
      <c r="L35" s="29">
        <v>-1000</v>
      </c>
      <c r="M35" s="29">
        <v>-835</v>
      </c>
      <c r="N35" s="29">
        <v>-1009.6</v>
      </c>
    </row>
    <row r="36" spans="2:14" s="28" customFormat="1" ht="11.25" x14ac:dyDescent="0.2">
      <c r="B36" s="30" t="s">
        <v>41</v>
      </c>
      <c r="C36" s="30">
        <f>SUM(C33:C35)</f>
        <v>4298</v>
      </c>
      <c r="D36" s="30">
        <f>SUM(D33:D35)</f>
        <v>3376</v>
      </c>
      <c r="E36" s="30">
        <f>SUM(E33:E35)</f>
        <v>3058</v>
      </c>
      <c r="F36" s="30">
        <f>SUM(F33:F35)</f>
        <v>3304</v>
      </c>
      <c r="G36" s="30">
        <f>SUM(G33:G35)</f>
        <v>3240</v>
      </c>
      <c r="H36" s="30">
        <f>SUM(H33:H35)+1</f>
        <v>2655</v>
      </c>
      <c r="I36" s="30">
        <f>SUM(I33:I35)</f>
        <v>2879</v>
      </c>
      <c r="J36" s="30">
        <f>SUM(J33:J35)</f>
        <v>2953</v>
      </c>
      <c r="K36" s="30">
        <f>SUM(K33:K35)</f>
        <v>2675</v>
      </c>
      <c r="L36" s="30">
        <f>SUM(L33:L35)-1</f>
        <v>2104</v>
      </c>
      <c r="M36" s="30">
        <f>SUM(M33:M35)-1</f>
        <v>2607</v>
      </c>
      <c r="N36" s="30">
        <f t="shared" ref="N36" si="14">SUM(N33:N35)</f>
        <v>2584.4</v>
      </c>
    </row>
    <row r="37" spans="2:14" s="21" customFormat="1" ht="11.25" x14ac:dyDescent="0.2"/>
    <row r="38" spans="2:14" s="21" customFormat="1" ht="11.25" x14ac:dyDescent="0.2"/>
    <row r="39" spans="2:14" s="21" customFormat="1" ht="11.25" x14ac:dyDescent="0.2"/>
    <row r="40" spans="2:14" s="21" customFormat="1" ht="12.75" x14ac:dyDescent="0.2">
      <c r="B40" s="23" t="s">
        <v>48</v>
      </c>
      <c r="C40" s="25"/>
      <c r="D40" s="25"/>
      <c r="E40" s="25"/>
      <c r="F40" s="25"/>
      <c r="G40" s="25"/>
    </row>
    <row r="41" spans="2:14" s="21" customFormat="1" ht="11.25" x14ac:dyDescent="0.2"/>
    <row r="42" spans="2:14" s="21" customFormat="1" ht="11.25" x14ac:dyDescent="0.2">
      <c r="B42" s="1" t="s">
        <v>28</v>
      </c>
      <c r="C42" s="2" t="str">
        <f>C9</f>
        <v>Q1 2018</v>
      </c>
      <c r="D42" s="2" t="str">
        <f>D9</f>
        <v>Q4 2017</v>
      </c>
      <c r="E42" s="2" t="str">
        <f>E9</f>
        <v>Q3 2017</v>
      </c>
      <c r="F42" s="2" t="s">
        <v>58</v>
      </c>
      <c r="G42" s="2" t="s">
        <v>57</v>
      </c>
      <c r="H42" s="2" t="s">
        <v>55</v>
      </c>
      <c r="I42" s="2" t="s">
        <v>52</v>
      </c>
      <c r="J42" s="2" t="s">
        <v>27</v>
      </c>
      <c r="K42" s="2" t="s">
        <v>26</v>
      </c>
      <c r="L42" s="2" t="s">
        <v>25</v>
      </c>
      <c r="M42" s="2" t="s">
        <v>24</v>
      </c>
      <c r="N42" s="2" t="s">
        <v>23</v>
      </c>
    </row>
    <row r="43" spans="2:14" s="29" customFormat="1" ht="11.25" x14ac:dyDescent="0.2">
      <c r="B43" s="29" t="s">
        <v>42</v>
      </c>
      <c r="C43" s="29">
        <v>11144</v>
      </c>
      <c r="D43" s="29">
        <f>9810+733</f>
        <v>10543</v>
      </c>
      <c r="E43" s="29">
        <v>4337</v>
      </c>
      <c r="F43" s="29">
        <v>4544</v>
      </c>
      <c r="G43" s="29">
        <v>4653</v>
      </c>
      <c r="H43" s="29">
        <v>4782</v>
      </c>
      <c r="I43" s="29">
        <v>4624</v>
      </c>
      <c r="J43" s="29">
        <v>4620</v>
      </c>
      <c r="K43" s="29">
        <v>4592</v>
      </c>
      <c r="L43" s="29">
        <v>4815</v>
      </c>
      <c r="M43" s="29">
        <v>8863</v>
      </c>
      <c r="N43" s="29">
        <v>8847</v>
      </c>
    </row>
    <row r="44" spans="2:14" s="29" customFormat="1" ht="11.25" x14ac:dyDescent="0.2">
      <c r="B44" s="29" t="s">
        <v>43</v>
      </c>
      <c r="C44" s="31" t="s">
        <v>34</v>
      </c>
      <c r="D44" s="31" t="s">
        <v>34</v>
      </c>
      <c r="E44" s="31" t="s">
        <v>34</v>
      </c>
      <c r="F44" s="31" t="s">
        <v>34</v>
      </c>
      <c r="G44" s="31" t="s">
        <v>34</v>
      </c>
      <c r="H44" s="31" t="s">
        <v>34</v>
      </c>
      <c r="I44" s="31" t="s">
        <v>34</v>
      </c>
      <c r="J44" s="31" t="s">
        <v>34</v>
      </c>
      <c r="K44" s="31" t="s">
        <v>34</v>
      </c>
      <c r="L44" s="31" t="s">
        <v>34</v>
      </c>
      <c r="M44" s="31" t="s">
        <v>34</v>
      </c>
      <c r="N44" s="31" t="s">
        <v>34</v>
      </c>
    </row>
    <row r="45" spans="2:14" s="29" customFormat="1" ht="11.25" x14ac:dyDescent="0.2">
      <c r="B45" s="29" t="s">
        <v>44</v>
      </c>
      <c r="C45" s="29">
        <v>681</v>
      </c>
      <c r="D45" s="29">
        <v>687</v>
      </c>
      <c r="E45" s="29">
        <v>527</v>
      </c>
      <c r="F45" s="29">
        <v>534</v>
      </c>
      <c r="G45" s="29">
        <v>534</v>
      </c>
      <c r="H45" s="29">
        <v>536</v>
      </c>
      <c r="I45" s="29">
        <v>508</v>
      </c>
      <c r="J45" s="29">
        <v>495</v>
      </c>
      <c r="K45" s="29">
        <v>480</v>
      </c>
      <c r="L45" s="29">
        <v>476</v>
      </c>
      <c r="M45" s="29">
        <v>508</v>
      </c>
      <c r="N45" s="29">
        <v>501</v>
      </c>
    </row>
    <row r="46" spans="2:14" s="32" customFormat="1" ht="11.25" x14ac:dyDescent="0.2">
      <c r="B46" s="32" t="s">
        <v>4</v>
      </c>
      <c r="C46" s="32">
        <f t="shared" ref="C46:D46" si="15">SUM(C43:C45)</f>
        <v>11825</v>
      </c>
      <c r="D46" s="32">
        <f t="shared" si="15"/>
        <v>11230</v>
      </c>
      <c r="E46" s="32">
        <f t="shared" ref="E46:J46" si="16">SUM(E43:E45)</f>
        <v>4864</v>
      </c>
      <c r="F46" s="32">
        <f t="shared" si="16"/>
        <v>5078</v>
      </c>
      <c r="G46" s="32">
        <f t="shared" si="16"/>
        <v>5187</v>
      </c>
      <c r="H46" s="32">
        <f t="shared" si="16"/>
        <v>5318</v>
      </c>
      <c r="I46" s="32">
        <f t="shared" si="16"/>
        <v>5132</v>
      </c>
      <c r="J46" s="32">
        <f t="shared" si="16"/>
        <v>5115</v>
      </c>
      <c r="K46" s="32">
        <v>5072</v>
      </c>
      <c r="L46" s="32">
        <v>5291</v>
      </c>
      <c r="M46" s="32">
        <v>9371</v>
      </c>
      <c r="N46" s="32">
        <v>9348</v>
      </c>
    </row>
    <row r="47" spans="2:14" s="32" customFormat="1" ht="3" customHeight="1" x14ac:dyDescent="0.2"/>
    <row r="48" spans="2:14" s="28" customFormat="1" ht="18" customHeight="1" x14ac:dyDescent="0.2">
      <c r="B48" s="33" t="s">
        <v>45</v>
      </c>
      <c r="C48" s="33">
        <v>15182</v>
      </c>
      <c r="D48" s="33">
        <v>14514</v>
      </c>
      <c r="E48" s="33">
        <v>14028</v>
      </c>
      <c r="F48" s="33">
        <v>13826</v>
      </c>
      <c r="G48" s="33">
        <v>14294</v>
      </c>
      <c r="H48" s="34">
        <v>13977</v>
      </c>
      <c r="I48" s="34">
        <v>13422</v>
      </c>
      <c r="J48" s="34">
        <v>12840</v>
      </c>
      <c r="K48" s="34">
        <v>12081</v>
      </c>
      <c r="L48" s="34">
        <v>11883</v>
      </c>
      <c r="M48" s="34">
        <v>6901</v>
      </c>
      <c r="N48" s="34">
        <v>6871</v>
      </c>
    </row>
    <row r="49" spans="2:14" s="29" customFormat="1" ht="19.5" customHeight="1" x14ac:dyDescent="0.2">
      <c r="B49" s="33" t="s">
        <v>46</v>
      </c>
      <c r="C49" s="33">
        <v>-1066</v>
      </c>
      <c r="D49" s="33">
        <v>-1159</v>
      </c>
      <c r="E49" s="33">
        <v>-1763</v>
      </c>
      <c r="F49" s="33">
        <v>-1169</v>
      </c>
      <c r="G49" s="33">
        <v>-1213</v>
      </c>
      <c r="H49" s="29">
        <v>-1599</v>
      </c>
      <c r="I49" s="29">
        <v>-1160</v>
      </c>
      <c r="J49" s="29">
        <v>-730</v>
      </c>
      <c r="K49" s="29">
        <v>-413</v>
      </c>
      <c r="L49" s="29">
        <v>-833</v>
      </c>
      <c r="M49" s="29">
        <v>-522</v>
      </c>
      <c r="N49" s="29">
        <v>-462</v>
      </c>
    </row>
    <row r="50" spans="2:14" s="29" customFormat="1" ht="11.25" x14ac:dyDescent="0.2">
      <c r="B50" s="33" t="s">
        <v>47</v>
      </c>
      <c r="C50" s="33">
        <v>-17363</v>
      </c>
      <c r="D50" s="33">
        <v>-17016</v>
      </c>
      <c r="E50" s="33">
        <v>-12222</v>
      </c>
      <c r="F50" s="33">
        <v>-12486</v>
      </c>
      <c r="G50" s="33">
        <v>-12872</v>
      </c>
      <c r="H50" s="29">
        <v>-12725</v>
      </c>
      <c r="I50" s="29">
        <v>-12447</v>
      </c>
      <c r="J50" s="29">
        <f>-9870-2300</f>
        <v>-12170</v>
      </c>
      <c r="K50" s="29">
        <v>-11855</v>
      </c>
      <c r="L50" s="29">
        <f>-9660-2247</f>
        <v>-11907</v>
      </c>
      <c r="M50" s="29">
        <f>-9648.798-2246</f>
        <v>-11894.798000000001</v>
      </c>
      <c r="N50" s="29">
        <f>-9701.152-2261</f>
        <v>-11962.152</v>
      </c>
    </row>
    <row r="51" spans="2:14" s="29" customFormat="1" ht="11.25" x14ac:dyDescent="0.2">
      <c r="B51" s="35" t="s">
        <v>48</v>
      </c>
      <c r="C51" s="35">
        <f>SUM(C46:C50)</f>
        <v>8578</v>
      </c>
      <c r="D51" s="35">
        <f>SUM(D46:D50)</f>
        <v>7569</v>
      </c>
      <c r="E51" s="35">
        <f>SUM(E46:E50)</f>
        <v>4907</v>
      </c>
      <c r="F51" s="35">
        <f t="shared" ref="F51:K51" si="17">SUM(F46:F50)</f>
        <v>5249</v>
      </c>
      <c r="G51" s="35">
        <f t="shared" si="17"/>
        <v>5396</v>
      </c>
      <c r="H51" s="35">
        <f t="shared" si="17"/>
        <v>4971</v>
      </c>
      <c r="I51" s="35">
        <f t="shared" si="17"/>
        <v>4947</v>
      </c>
      <c r="J51" s="35">
        <f t="shared" si="17"/>
        <v>5055</v>
      </c>
      <c r="K51" s="35">
        <f t="shared" si="17"/>
        <v>4885</v>
      </c>
      <c r="L51" s="35">
        <v>4433.5569999999998</v>
      </c>
      <c r="M51" s="35">
        <v>3855.0489999999995</v>
      </c>
      <c r="N51" s="35">
        <v>3794.9490000000001</v>
      </c>
    </row>
    <row r="52" spans="2:14" s="29" customFormat="1" ht="36" customHeight="1" x14ac:dyDescent="0.2">
      <c r="B52" s="47" t="s">
        <v>56</v>
      </c>
      <c r="C52" s="29">
        <f>(C51+D51+E51+F51)/4</f>
        <v>6575.75</v>
      </c>
      <c r="D52" s="29">
        <f>(D51+E51+F51+G51)/4</f>
        <v>5780.25</v>
      </c>
      <c r="E52" s="29">
        <f>(E51+F51+G51+H51)/4</f>
        <v>5130.75</v>
      </c>
      <c r="F52" s="29">
        <f t="shared" ref="F52:J52" si="18">(F51+G51+H51+I51)/4</f>
        <v>5140.75</v>
      </c>
      <c r="G52" s="29">
        <f t="shared" si="18"/>
        <v>5092.25</v>
      </c>
      <c r="H52" s="29">
        <f t="shared" si="18"/>
        <v>4964.5</v>
      </c>
      <c r="I52" s="29">
        <f t="shared" si="18"/>
        <v>4830.1392500000002</v>
      </c>
      <c r="J52" s="29">
        <f t="shared" si="18"/>
        <v>4557.1514999999999</v>
      </c>
      <c r="K52" s="29">
        <v>4241.8887500000001</v>
      </c>
      <c r="L52" s="29">
        <v>4002.45075</v>
      </c>
      <c r="M52" s="29">
        <v>3757.7462499999997</v>
      </c>
      <c r="N52" s="29">
        <v>3351.09</v>
      </c>
    </row>
    <row r="53" spans="2:14" s="29" customFormat="1" ht="11.25" x14ac:dyDescent="0.2"/>
    <row r="54" spans="2:14" s="29" customFormat="1" ht="11.25" x14ac:dyDescent="0.2"/>
    <row r="55" spans="2:14" s="29" customFormat="1" ht="12.75" x14ac:dyDescent="0.2">
      <c r="B55" s="25" t="s">
        <v>49</v>
      </c>
      <c r="C55" s="25"/>
      <c r="D55" s="25"/>
      <c r="E55" s="25"/>
      <c r="F55" s="25"/>
      <c r="G55" s="25"/>
    </row>
    <row r="56" spans="2:14" s="21" customFormat="1" ht="11.25" x14ac:dyDescent="0.2"/>
    <row r="57" spans="2:14" s="21" customFormat="1" ht="11.25" x14ac:dyDescent="0.2">
      <c r="B57" s="1" t="s">
        <v>28</v>
      </c>
      <c r="C57" s="2" t="str">
        <f>C9</f>
        <v>Q1 2018</v>
      </c>
      <c r="D57" s="2" t="str">
        <f>D9</f>
        <v>Q4 2017</v>
      </c>
      <c r="E57" s="2" t="str">
        <f>E9</f>
        <v>Q3 2017</v>
      </c>
      <c r="F57" s="2" t="s">
        <v>58</v>
      </c>
      <c r="G57" s="2" t="s">
        <v>57</v>
      </c>
      <c r="H57" s="2" t="s">
        <v>55</v>
      </c>
      <c r="I57" s="2" t="s">
        <v>52</v>
      </c>
      <c r="J57" s="2" t="s">
        <v>27</v>
      </c>
      <c r="K57" s="2" t="s">
        <v>26</v>
      </c>
      <c r="L57" s="2" t="s">
        <v>25</v>
      </c>
      <c r="M57" s="2" t="s">
        <v>24</v>
      </c>
      <c r="N57" s="2" t="s">
        <v>23</v>
      </c>
    </row>
    <row r="58" spans="2:14" s="36" customFormat="1" ht="11.25" x14ac:dyDescent="0.2">
      <c r="B58" s="26" t="s">
        <v>50</v>
      </c>
      <c r="C58" s="29">
        <f>(C10+D10+E10+F10)</f>
        <v>2127</v>
      </c>
      <c r="D58" s="29">
        <f>(D10+E10+F10+G10)</f>
        <v>1907</v>
      </c>
      <c r="E58" s="29">
        <f>(E10+F10+G10+H10)</f>
        <v>1889</v>
      </c>
      <c r="F58" s="29">
        <f t="shared" ref="F58:J58" si="19">(F10+G10+H10+I10)</f>
        <v>1667</v>
      </c>
      <c r="G58" s="29">
        <f t="shared" si="19"/>
        <v>1590</v>
      </c>
      <c r="H58" s="29">
        <f t="shared" si="19"/>
        <v>1572</v>
      </c>
      <c r="I58" s="29">
        <f t="shared" si="19"/>
        <v>1582</v>
      </c>
      <c r="J58" s="29">
        <f t="shared" si="19"/>
        <v>1523</v>
      </c>
      <c r="K58" s="29">
        <v>1413</v>
      </c>
      <c r="L58" s="29">
        <v>1436</v>
      </c>
      <c r="M58" s="29">
        <v>1353</v>
      </c>
      <c r="N58" s="29">
        <v>1243</v>
      </c>
    </row>
    <row r="59" spans="2:14" s="36" customFormat="1" ht="11.25" x14ac:dyDescent="0.2">
      <c r="B59" s="29" t="s">
        <v>53</v>
      </c>
      <c r="C59" s="26">
        <f>C52</f>
        <v>6575.75</v>
      </c>
      <c r="D59" s="26">
        <f>D52</f>
        <v>5780.25</v>
      </c>
      <c r="E59" s="26">
        <f>E52</f>
        <v>5130.75</v>
      </c>
      <c r="F59" s="26">
        <f t="shared" ref="F59:J59" si="20">F52</f>
        <v>5140.75</v>
      </c>
      <c r="G59" s="26">
        <f t="shared" si="20"/>
        <v>5092.25</v>
      </c>
      <c r="H59" s="26">
        <f t="shared" si="20"/>
        <v>4964.5</v>
      </c>
      <c r="I59" s="26">
        <f t="shared" si="20"/>
        <v>4830.1392500000002</v>
      </c>
      <c r="J59" s="26">
        <f t="shared" si="20"/>
        <v>4557.1514999999999</v>
      </c>
      <c r="K59" s="26">
        <v>4241.8887500000001</v>
      </c>
      <c r="L59" s="26">
        <v>4002.45075</v>
      </c>
      <c r="M59" s="26">
        <v>3757.7462499999997</v>
      </c>
      <c r="N59" s="26">
        <v>3351.09</v>
      </c>
    </row>
    <row r="60" spans="2:14" s="21" customFormat="1" ht="11.25" x14ac:dyDescent="0.2">
      <c r="B60" s="37" t="s">
        <v>49</v>
      </c>
      <c r="C60" s="49">
        <f>C58/C59</f>
        <v>0.32346120214424212</v>
      </c>
      <c r="D60" s="49">
        <f>D58/D59</f>
        <v>0.32991652610181221</v>
      </c>
      <c r="E60" s="49">
        <f>E58/E59</f>
        <v>0.36817229449885497</v>
      </c>
      <c r="F60" s="49">
        <f t="shared" ref="F60:J60" si="21">F58/F59</f>
        <v>0.32427175023099741</v>
      </c>
      <c r="G60" s="49">
        <f t="shared" si="21"/>
        <v>0.3122391869998527</v>
      </c>
      <c r="H60" s="49">
        <f t="shared" si="21"/>
        <v>0.3166482022358747</v>
      </c>
      <c r="I60" s="38">
        <f t="shared" si="21"/>
        <v>0.32752678921213296</v>
      </c>
      <c r="J60" s="38">
        <f t="shared" si="21"/>
        <v>0.33419999313167448</v>
      </c>
      <c r="K60" s="49">
        <v>0.33310633146614227</v>
      </c>
      <c r="L60" s="38">
        <v>0.35878017986854677</v>
      </c>
      <c r="M60" s="38">
        <v>0.36005624381901785</v>
      </c>
      <c r="N60" s="38">
        <v>0.37092408738649213</v>
      </c>
    </row>
    <row r="61" spans="2:14" s="21" customFormat="1" ht="11.25" x14ac:dyDescent="0.2"/>
    <row r="62" spans="2:14" s="21" customFormat="1" ht="11.25" x14ac:dyDescent="0.2"/>
    <row r="63" spans="2:14" s="21" customFormat="1" ht="11.25" x14ac:dyDescent="0.2"/>
    <row r="64" spans="2:14" s="21" customFormat="1" ht="11.25" x14ac:dyDescent="0.2">
      <c r="B64" s="46" t="s">
        <v>63</v>
      </c>
      <c r="C64" s="46"/>
      <c r="D64" s="46"/>
      <c r="E64" s="46"/>
      <c r="F64" s="46"/>
      <c r="G64" s="46"/>
      <c r="H64" s="15"/>
      <c r="I64" s="15"/>
      <c r="J64" s="15"/>
      <c r="K64" s="15"/>
      <c r="L64" s="15"/>
      <c r="M64" s="15"/>
      <c r="N64" s="15"/>
    </row>
  </sheetData>
  <sheetProtection selectLockedCells="1" selectUnlockedCells="1"/>
  <pageMargins left="0.74791666666666667" right="0.74791666666666667" top="0.98402777777777772" bottom="0.98402777777777772" header="0.51180555555555551" footer="0.51180555555555551"/>
  <pageSetup paperSize="9" scale="51"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Key figures - Q</vt:lpstr>
      <vt:lpstr>Reconciliation of non IFRS - Q</vt:lpstr>
      <vt:lpstr>'Key figures - Q'!Print_Area</vt:lpstr>
      <vt:lpstr>'Reconciliation of non IFRS - 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Casper Palm</cp:lastModifiedBy>
  <cp:lastPrinted>2018-04-13T08:35:28Z</cp:lastPrinted>
  <dcterms:created xsi:type="dcterms:W3CDTF">2016-07-14T08:39:54Z</dcterms:created>
  <dcterms:modified xsi:type="dcterms:W3CDTF">2018-04-25T09:09:45Z</dcterms:modified>
</cp:coreProperties>
</file>